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.1" sheetId="2" r:id="rId1"/>
  </sheets>
  <definedNames>
    <definedName name="Print_Area_MI">'2.1'!$A$2:$A$38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2"/>
  <c r="H4"/>
  <c r="I4" l="1"/>
  <c r="G24" l="1"/>
  <c r="F24"/>
  <c r="E24"/>
  <c r="D24"/>
  <c r="C24"/>
  <c r="B24"/>
  <c r="G22"/>
  <c r="E22"/>
  <c r="D22"/>
  <c r="C22"/>
  <c r="B22"/>
  <c r="D16"/>
  <c r="C16"/>
  <c r="B16"/>
  <c r="G13"/>
  <c r="F13"/>
  <c r="D13"/>
  <c r="C13"/>
  <c r="B13"/>
  <c r="G10"/>
  <c r="G9"/>
</calcChain>
</file>

<file path=xl/sharedStrings.xml><?xml version="1.0" encoding="utf-8"?>
<sst xmlns="http://schemas.openxmlformats.org/spreadsheetml/2006/main" count="46" uniqueCount="39">
  <si>
    <t>Facilities</t>
  </si>
  <si>
    <r>
      <rPr>
        <sz val="10"/>
        <rFont val="Sylfaen"/>
        <family val="1"/>
      </rPr>
      <t xml:space="preserve">Number of Hospitals </t>
    </r>
    <r>
      <rPr>
        <vertAlign val="superscript"/>
        <sz val="10"/>
        <rFont val="Sylfaen"/>
        <family val="1"/>
      </rPr>
      <t>1</t>
    </r>
  </si>
  <si>
    <r>
      <rPr>
        <sz val="10"/>
        <color theme="1"/>
        <rFont val="Sylfaen"/>
        <family val="1"/>
      </rPr>
      <t xml:space="preserve">Number of Outreach Clinics </t>
    </r>
    <r>
      <rPr>
        <vertAlign val="superscript"/>
        <sz val="10"/>
        <color rgb="FF000000"/>
        <rFont val="Sylfaen"/>
        <family val="1"/>
      </rPr>
      <t>3</t>
    </r>
  </si>
  <si>
    <r>
      <rPr>
        <sz val="10"/>
        <rFont val="Sylfaen"/>
        <family val="1"/>
      </rPr>
      <t xml:space="preserve">550 </t>
    </r>
    <r>
      <rPr>
        <vertAlign val="superscript"/>
        <sz val="10"/>
        <rFont val="Sylfaen"/>
        <family val="1"/>
      </rPr>
      <t>3</t>
    </r>
  </si>
  <si>
    <t>Number of Indigenous Units</t>
  </si>
  <si>
    <t>Number of Sub-post</t>
  </si>
  <si>
    <t>…</t>
  </si>
  <si>
    <r>
      <rPr>
        <sz val="10"/>
        <rFont val="Sylfaen"/>
        <family val="1"/>
      </rPr>
      <t xml:space="preserve">Persons per doctor </t>
    </r>
    <r>
      <rPr>
        <vertAlign val="superscript"/>
        <sz val="10"/>
        <rFont val="Sylfaen"/>
        <family val="1"/>
      </rPr>
      <t>4</t>
    </r>
  </si>
  <si>
    <t>Ratio of beds per Nurse</t>
  </si>
  <si>
    <t>Ratio of Nurses per Doctor</t>
  </si>
  <si>
    <t>Doctors per (10,000) persons</t>
  </si>
  <si>
    <t>Nurses per (10,000) persons</t>
  </si>
  <si>
    <t>Pharmacists per (10,000) persons</t>
  </si>
  <si>
    <t>HA/BHW per (10,000) persons</t>
  </si>
  <si>
    <t>8.5</t>
  </si>
  <si>
    <t>8.6</t>
  </si>
  <si>
    <t>8.1</t>
  </si>
  <si>
    <t>Dungtshos per (10,000) persons</t>
  </si>
  <si>
    <t>sMempas per (10,000) persons</t>
  </si>
  <si>
    <t>Persons per hospital bed</t>
  </si>
  <si>
    <t>Number of hospital beds available</t>
  </si>
  <si>
    <t>Hospital bed per 10,000 persons</t>
  </si>
  <si>
    <t>Distribution of health facilities per (10,000) persons</t>
  </si>
  <si>
    <t>Proportion of population within 3 hrs walking distance of a health facility (%)</t>
  </si>
  <si>
    <t>&gt;90</t>
  </si>
  <si>
    <t>Population access to safe drinking water (%)</t>
  </si>
  <si>
    <t>Deliveries attended by trained personnel(%)</t>
  </si>
  <si>
    <t>IMTART Hospitals</t>
  </si>
  <si>
    <t>Public Hospitals</t>
  </si>
  <si>
    <t>RBA Hospitals</t>
  </si>
  <si>
    <t>Indigenous Hospital</t>
  </si>
  <si>
    <r>
      <t xml:space="preserve">Note:      </t>
    </r>
    <r>
      <rPr>
        <i/>
        <vertAlign val="superscript"/>
        <sz val="9"/>
        <rFont val="Sylfaen"/>
        <family val="1"/>
      </rPr>
      <t>1</t>
    </r>
    <r>
      <rPr>
        <i/>
        <sz val="9"/>
        <rFont val="Sylfaen"/>
        <family val="1"/>
      </rPr>
      <t>Includes 10 bedded hospitals</t>
    </r>
  </si>
  <si>
    <r>
      <t xml:space="preserve">              </t>
    </r>
    <r>
      <rPr>
        <i/>
        <vertAlign val="superscript"/>
        <sz val="9"/>
        <rFont val="Sylfaen"/>
        <family val="1"/>
      </rPr>
      <t>2</t>
    </r>
    <r>
      <rPr>
        <i/>
        <sz val="9"/>
        <rFont val="Sylfaen"/>
        <family val="1"/>
      </rPr>
      <t>Satellite Clinics included (BHU also know as Primary Health Centers)</t>
    </r>
  </si>
  <si>
    <r>
      <rPr>
        <i/>
        <vertAlign val="superscript"/>
        <sz val="9"/>
        <rFont val="Sylfaen"/>
        <family val="1"/>
      </rPr>
      <t xml:space="preserve">                  4</t>
    </r>
    <r>
      <rPr>
        <i/>
        <sz val="9"/>
        <rFont val="Sylfaen"/>
        <family val="1"/>
      </rPr>
      <t>The population is based on latest PHCB 2017and Population Projections Bhutan, 2017 - 2047, NSB</t>
    </r>
  </si>
  <si>
    <r>
      <rPr>
        <i/>
        <vertAlign val="superscript"/>
        <sz val="9"/>
        <rFont val="Sylfaen"/>
        <family val="1"/>
      </rPr>
      <t xml:space="preserve">                   3</t>
    </r>
    <r>
      <rPr>
        <i/>
        <sz val="9"/>
        <rFont val="Sylfaen"/>
        <family val="1"/>
      </rPr>
      <t>ORC (Inclusive of with shed &amp; without shed)</t>
    </r>
  </si>
  <si>
    <r>
      <t xml:space="preserve">Number of Basic Health Units </t>
    </r>
    <r>
      <rPr>
        <vertAlign val="superscript"/>
        <sz val="10"/>
        <rFont val="Sylfaen"/>
        <family val="1"/>
      </rPr>
      <t xml:space="preserve">2 </t>
    </r>
  </si>
  <si>
    <t>Source: Annual Health Bulletin 2020, MoH.</t>
  </si>
  <si>
    <t>(Number)</t>
  </si>
  <si>
    <t>Table 2.1: Summary of Health Facilities and Personnel, Bhutan, 2015 - 2019</t>
  </si>
</sst>
</file>

<file path=xl/styles.xml><?xml version="1.0" encoding="utf-8"?>
<styleSheet xmlns="http://schemas.openxmlformats.org/spreadsheetml/2006/main">
  <numFmts count="8">
    <numFmt numFmtId="164" formatCode="_-* #,##0.00_-;\-* #,##0.00_-;_-* &quot;-&quot;??_-;_-@_-"/>
    <numFmt numFmtId="165" formatCode="#,##0.0_);\(#,##0.0\)"/>
    <numFmt numFmtId="166" formatCode="0_)"/>
    <numFmt numFmtId="167" formatCode="_(* #,##0_);_(* \(#,##0\);_(* &quot;-&quot;??_);_(@_)"/>
    <numFmt numFmtId="168" formatCode="_(* #,##0.0_);_(* \(#,##0.0\);_(* &quot;-&quot;??_);_(@_)"/>
    <numFmt numFmtId="169" formatCode="#,##0.0;\-#,##0.0"/>
    <numFmt numFmtId="170" formatCode="0.00_)"/>
    <numFmt numFmtId="171" formatCode="#,##0;\-#,##0"/>
  </numFmts>
  <fonts count="15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sz val="9"/>
      <color rgb="FFFF0000"/>
      <name val="Sylfaen"/>
      <family val="1"/>
    </font>
    <font>
      <sz val="11"/>
      <name val="Sylfaen"/>
      <family val="1"/>
    </font>
    <font>
      <i/>
      <sz val="8.5"/>
      <name val="Sylfaen"/>
      <family val="1"/>
    </font>
    <font>
      <sz val="8.5"/>
      <name val="Sylfaen"/>
      <family val="1"/>
    </font>
    <font>
      <vertAlign val="superscript"/>
      <sz val="10"/>
      <name val="Sylfaen"/>
      <family val="1"/>
    </font>
    <font>
      <vertAlign val="superscript"/>
      <sz val="10"/>
      <color rgb="FF000000"/>
      <name val="Sylfaen"/>
      <family val="1"/>
    </font>
    <font>
      <sz val="10"/>
      <color theme="1"/>
      <name val="Arial"/>
      <family val="2"/>
    </font>
    <font>
      <i/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37" fontId="2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horizontal="left" vertical="center"/>
    </xf>
    <xf numFmtId="37" fontId="5" fillId="0" borderId="0" xfId="0" applyNumberFormat="1" applyFont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10" fillId="0" borderId="0" xfId="0" applyNumberFormat="1" applyFont="1" applyFill="1" applyBorder="1" applyAlignment="1">
      <alignment vertical="center"/>
    </xf>
    <xf numFmtId="37" fontId="10" fillId="0" borderId="0" xfId="0" applyNumberFormat="1" applyFont="1" applyFill="1" applyBorder="1" applyAlignment="1">
      <alignment vertical="center"/>
    </xf>
    <xf numFmtId="169" fontId="10" fillId="0" borderId="0" xfId="0" applyNumberFormat="1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horizontal="left" vertical="center"/>
    </xf>
    <xf numFmtId="37" fontId="9" fillId="0" borderId="0" xfId="0" applyNumberFormat="1" applyFont="1" applyFill="1" applyBorder="1" applyAlignment="1">
      <alignment vertical="center"/>
    </xf>
    <xf numFmtId="37" fontId="9" fillId="0" borderId="0" xfId="0" applyNumberFormat="1" applyFont="1" applyFill="1" applyBorder="1" applyAlignment="1">
      <alignment horizontal="left" vertical="center"/>
    </xf>
    <xf numFmtId="37" fontId="9" fillId="0" borderId="0" xfId="0" applyNumberFormat="1" applyFont="1" applyFill="1" applyBorder="1" applyAlignment="1">
      <alignment vertical="center"/>
    </xf>
    <xf numFmtId="169" fontId="9" fillId="0" borderId="0" xfId="0" applyNumberFormat="1" applyFont="1" applyFill="1" applyBorder="1" applyAlignment="1">
      <alignment vertical="center"/>
    </xf>
    <xf numFmtId="37" fontId="7" fillId="0" borderId="0" xfId="0" applyNumberFormat="1" applyFont="1" applyFill="1" applyBorder="1" applyAlignment="1">
      <alignment horizontal="left" vertical="center"/>
    </xf>
    <xf numFmtId="37" fontId="4" fillId="0" borderId="0" xfId="0" applyNumberFormat="1" applyFont="1" applyFill="1" applyBorder="1" applyAlignment="1" applyProtection="1">
      <alignment horizontal="left" vertical="center"/>
    </xf>
    <xf numFmtId="37" fontId="4" fillId="0" borderId="0" xfId="0" applyNumberFormat="1" applyFont="1" applyFill="1" applyBorder="1" applyAlignment="1">
      <alignment horizontal="left" vertical="center"/>
    </xf>
    <xf numFmtId="37" fontId="4" fillId="0" borderId="0" xfId="0" applyNumberFormat="1" applyFont="1" applyFill="1" applyBorder="1" applyAlignment="1">
      <alignment vertical="center"/>
    </xf>
    <xf numFmtId="165" fontId="6" fillId="0" borderId="0" xfId="0" applyNumberFormat="1" applyFont="1" applyBorder="1" applyAlignment="1" applyProtection="1">
      <alignment horizontal="left" vertical="center"/>
    </xf>
    <xf numFmtId="170" fontId="6" fillId="0" borderId="0" xfId="0" applyNumberFormat="1" applyFont="1" applyBorder="1" applyAlignment="1" applyProtection="1">
      <alignment horizontal="left" vertical="center"/>
    </xf>
    <xf numFmtId="49" fontId="5" fillId="0" borderId="0" xfId="1" applyNumberFormat="1" applyFont="1" applyBorder="1" applyAlignment="1">
      <alignment horizontal="right" vertical="center"/>
    </xf>
    <xf numFmtId="37" fontId="4" fillId="0" borderId="1" xfId="0" applyNumberFormat="1" applyFont="1" applyBorder="1" applyAlignment="1" applyProtection="1">
      <alignment horizontal="right" vertical="center"/>
    </xf>
    <xf numFmtId="167" fontId="4" fillId="0" borderId="1" xfId="1" applyNumberFormat="1" applyFont="1" applyBorder="1" applyAlignment="1" applyProtection="1">
      <alignment horizontal="right" vertical="center"/>
    </xf>
    <xf numFmtId="167" fontId="4" fillId="0" borderId="1" xfId="1" applyNumberFormat="1" applyFont="1" applyFill="1" applyBorder="1" applyAlignment="1" applyProtection="1">
      <alignment horizontal="right" vertical="center"/>
    </xf>
    <xf numFmtId="169" fontId="4" fillId="0" borderId="1" xfId="1" quotePrefix="1" applyNumberFormat="1" applyFont="1" applyFill="1" applyBorder="1" applyAlignment="1">
      <alignment horizontal="right" vertical="center"/>
    </xf>
    <xf numFmtId="167" fontId="4" fillId="0" borderId="1" xfId="1" quotePrefix="1" applyNumberFormat="1" applyFont="1" applyFill="1" applyBorder="1" applyAlignment="1">
      <alignment horizontal="right" vertical="center"/>
    </xf>
    <xf numFmtId="168" fontId="4" fillId="0" borderId="1" xfId="1" applyNumberFormat="1" applyFont="1" applyBorder="1" applyAlignment="1" applyProtection="1">
      <alignment horizontal="right" vertical="center"/>
    </xf>
    <xf numFmtId="165" fontId="4" fillId="0" borderId="1" xfId="0" applyNumberFormat="1" applyFont="1" applyBorder="1" applyAlignment="1" applyProtection="1">
      <alignment horizontal="right" vertical="center"/>
    </xf>
    <xf numFmtId="168" fontId="4" fillId="0" borderId="1" xfId="1" quotePrefix="1" applyNumberFormat="1" applyFont="1" applyFill="1" applyBorder="1" applyAlignment="1">
      <alignment horizontal="right" vertical="center"/>
    </xf>
    <xf numFmtId="168" fontId="4" fillId="0" borderId="1" xfId="1" applyNumberFormat="1" applyFont="1" applyFill="1" applyBorder="1" applyAlignment="1" applyProtection="1">
      <alignment horizontal="right" vertical="center"/>
    </xf>
    <xf numFmtId="37" fontId="4" fillId="0" borderId="1" xfId="0" applyNumberFormat="1" applyFont="1" applyFill="1" applyBorder="1" applyAlignment="1" applyProtection="1">
      <alignment horizontal="right" vertical="center"/>
    </xf>
    <xf numFmtId="166" fontId="2" fillId="2" borderId="1" xfId="0" applyNumberFormat="1" applyFont="1" applyFill="1" applyBorder="1" applyAlignment="1" applyProtection="1">
      <alignment horizontal="left" vertical="center"/>
    </xf>
    <xf numFmtId="0" fontId="2" fillId="2" borderId="1" xfId="1" applyNumberFormat="1" applyFont="1" applyFill="1" applyBorder="1" applyAlignment="1" applyProtection="1">
      <alignment horizontal="right" vertical="center"/>
    </xf>
    <xf numFmtId="165" fontId="4" fillId="0" borderId="1" xfId="0" applyNumberFormat="1" applyFont="1" applyBorder="1" applyAlignment="1" applyProtection="1">
      <alignment horizontal="left" vertical="center"/>
    </xf>
    <xf numFmtId="171" fontId="4" fillId="0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 applyProtection="1">
      <alignment horizontal="left" vertical="center" indent="1"/>
    </xf>
    <xf numFmtId="170" fontId="3" fillId="0" borderId="1" xfId="0" applyNumberFormat="1" applyFont="1" applyBorder="1" applyAlignment="1" applyProtection="1">
      <alignment horizontal="left" vertical="center"/>
    </xf>
    <xf numFmtId="171" fontId="4" fillId="0" borderId="1" xfId="0" applyNumberFormat="1" applyFont="1" applyFill="1" applyBorder="1" applyAlignment="1">
      <alignment vertical="center"/>
    </xf>
    <xf numFmtId="165" fontId="3" fillId="0" borderId="1" xfId="0" applyNumberFormat="1" applyFont="1" applyBorder="1" applyAlignment="1" applyProtection="1">
      <alignment horizontal="left" vertical="center"/>
    </xf>
    <xf numFmtId="170" fontId="4" fillId="0" borderId="1" xfId="0" applyNumberFormat="1" applyFont="1" applyBorder="1" applyAlignment="1" applyProtection="1">
      <alignment horizontal="left" vertical="center"/>
    </xf>
    <xf numFmtId="169" fontId="4" fillId="0" borderId="1" xfId="0" applyNumberFormat="1" applyFont="1" applyFill="1" applyBorder="1" applyAlignment="1">
      <alignment vertical="center"/>
    </xf>
    <xf numFmtId="165" fontId="4" fillId="0" borderId="1" xfId="0" applyNumberFormat="1" applyFont="1" applyFill="1" applyBorder="1" applyAlignment="1" applyProtection="1">
      <alignment horizontal="left" vertical="center" wrapText="1"/>
    </xf>
    <xf numFmtId="169" fontId="4" fillId="0" borderId="1" xfId="1" applyNumberFormat="1" applyFont="1" applyFill="1" applyBorder="1" applyAlignment="1" applyProtection="1">
      <alignment horizontal="right" vertical="center"/>
    </xf>
    <xf numFmtId="165" fontId="4" fillId="0" borderId="1" xfId="0" applyNumberFormat="1" applyFont="1" applyBorder="1" applyAlignment="1" applyProtection="1">
      <alignment horizontal="left" vertical="center" wrapText="1"/>
    </xf>
    <xf numFmtId="169" fontId="4" fillId="0" borderId="1" xfId="1" applyNumberFormat="1" applyFont="1" applyBorder="1" applyAlignment="1" applyProtection="1">
      <alignment horizontal="right" vertical="center"/>
    </xf>
    <xf numFmtId="170" fontId="4" fillId="0" borderId="1" xfId="0" applyNumberFormat="1" applyFont="1" applyFill="1" applyBorder="1" applyAlignment="1" applyProtection="1">
      <alignment horizontal="left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transitionEntry="1">
    <tabColor rgb="FF7030A0"/>
  </sheetPr>
  <dimension ref="A1:I37"/>
  <sheetViews>
    <sheetView tabSelected="1" topLeftCell="A7" zoomScale="124" zoomScaleNormal="124" workbookViewId="0">
      <selection activeCell="L6" sqref="L6"/>
    </sheetView>
  </sheetViews>
  <sheetFormatPr defaultColWidth="10.28515625" defaultRowHeight="15"/>
  <cols>
    <col min="1" max="1" width="47.140625" style="16" customWidth="1"/>
    <col min="2" max="2" width="5.85546875" style="17" hidden="1" customWidth="1"/>
    <col min="3" max="3" width="7.5703125" style="5" hidden="1" customWidth="1"/>
    <col min="4" max="4" width="8.28515625" style="5" hidden="1" customWidth="1"/>
    <col min="5" max="8" width="7.85546875" style="5" customWidth="1"/>
    <col min="9" max="9" width="10.28515625" style="4"/>
    <col min="10" max="16384" width="10.28515625" style="5"/>
  </cols>
  <sheetData>
    <row r="1" spans="1:9">
      <c r="A1" s="1" t="s">
        <v>38</v>
      </c>
      <c r="B1" s="1"/>
      <c r="C1" s="1"/>
      <c r="D1" s="1"/>
    </row>
    <row r="2" spans="1:9">
      <c r="A2" s="2"/>
      <c r="B2" s="3"/>
      <c r="D2" s="3"/>
      <c r="E2" s="3"/>
      <c r="F2" s="3"/>
      <c r="I2" s="20" t="s">
        <v>37</v>
      </c>
    </row>
    <row r="3" spans="1:9" ht="18.75" customHeight="1">
      <c r="A3" s="31" t="s">
        <v>0</v>
      </c>
      <c r="B3" s="32">
        <v>2010</v>
      </c>
      <c r="C3" s="32">
        <v>2011</v>
      </c>
      <c r="D3" s="32">
        <v>2012</v>
      </c>
      <c r="E3" s="32">
        <v>2015</v>
      </c>
      <c r="F3" s="32">
        <v>2016</v>
      </c>
      <c r="G3" s="32">
        <v>2017</v>
      </c>
      <c r="H3" s="32">
        <v>2018</v>
      </c>
      <c r="I3" s="32">
        <v>2019</v>
      </c>
    </row>
    <row r="4" spans="1:9" ht="15.75">
      <c r="A4" s="33" t="s">
        <v>1</v>
      </c>
      <c r="B4" s="21">
        <v>31</v>
      </c>
      <c r="C4" s="21">
        <v>31</v>
      </c>
      <c r="D4" s="22">
        <v>32</v>
      </c>
      <c r="E4" s="22">
        <v>31</v>
      </c>
      <c r="F4" s="22">
        <v>30</v>
      </c>
      <c r="G4" s="22">
        <f>SUM(G5:G8)</f>
        <v>32</v>
      </c>
      <c r="H4" s="22">
        <f>SUM(H5:H8)</f>
        <v>33</v>
      </c>
      <c r="I4" s="34">
        <f>SUM(I5:I8)</f>
        <v>55</v>
      </c>
    </row>
    <row r="5" spans="1:9" s="17" customFormat="1">
      <c r="A5" s="35" t="s">
        <v>28</v>
      </c>
      <c r="B5" s="21"/>
      <c r="C5" s="21"/>
      <c r="D5" s="22"/>
      <c r="E5" s="22">
        <v>24</v>
      </c>
      <c r="F5" s="22">
        <v>24</v>
      </c>
      <c r="G5" s="22">
        <v>26</v>
      </c>
      <c r="H5" s="22">
        <v>27</v>
      </c>
      <c r="I5" s="34">
        <v>49</v>
      </c>
    </row>
    <row r="6" spans="1:9" s="17" customFormat="1">
      <c r="A6" s="35" t="s">
        <v>29</v>
      </c>
      <c r="B6" s="21"/>
      <c r="C6" s="21"/>
      <c r="D6" s="22"/>
      <c r="E6" s="22">
        <v>3</v>
      </c>
      <c r="F6" s="22">
        <v>3</v>
      </c>
      <c r="G6" s="22">
        <v>2</v>
      </c>
      <c r="H6" s="22">
        <v>2</v>
      </c>
      <c r="I6" s="34">
        <v>2</v>
      </c>
    </row>
    <row r="7" spans="1:9" s="17" customFormat="1">
      <c r="A7" s="35" t="s">
        <v>30</v>
      </c>
      <c r="B7" s="21"/>
      <c r="C7" s="21"/>
      <c r="D7" s="22"/>
      <c r="E7" s="22">
        <v>1</v>
      </c>
      <c r="F7" s="22">
        <v>1</v>
      </c>
      <c r="G7" s="22">
        <v>1</v>
      </c>
      <c r="H7" s="22">
        <v>1</v>
      </c>
      <c r="I7" s="34">
        <v>1</v>
      </c>
    </row>
    <row r="8" spans="1:9" s="17" customFormat="1">
      <c r="A8" s="35" t="s">
        <v>27</v>
      </c>
      <c r="B8" s="21"/>
      <c r="C8" s="21"/>
      <c r="D8" s="22"/>
      <c r="E8" s="22">
        <v>3</v>
      </c>
      <c r="F8" s="22">
        <v>3</v>
      </c>
      <c r="G8" s="22">
        <v>3</v>
      </c>
      <c r="H8" s="22">
        <v>3</v>
      </c>
      <c r="I8" s="34">
        <v>3</v>
      </c>
    </row>
    <row r="9" spans="1:9" ht="15.75">
      <c r="A9" s="33" t="s">
        <v>35</v>
      </c>
      <c r="B9" s="21">
        <v>181</v>
      </c>
      <c r="C9" s="21">
        <v>184</v>
      </c>
      <c r="D9" s="22">
        <v>192</v>
      </c>
      <c r="E9" s="22">
        <v>207</v>
      </c>
      <c r="F9" s="22">
        <v>210</v>
      </c>
      <c r="G9" s="22">
        <f>23+185</f>
        <v>208</v>
      </c>
      <c r="H9" s="22">
        <v>209</v>
      </c>
      <c r="I9" s="34">
        <v>186</v>
      </c>
    </row>
    <row r="10" spans="1:9" ht="15.75">
      <c r="A10" s="36" t="s">
        <v>2</v>
      </c>
      <c r="B10" s="21">
        <v>518</v>
      </c>
      <c r="C10" s="21">
        <v>517</v>
      </c>
      <c r="D10" s="22" t="s">
        <v>3</v>
      </c>
      <c r="E10" s="22">
        <v>562</v>
      </c>
      <c r="F10" s="22">
        <v>553</v>
      </c>
      <c r="G10" s="22">
        <f>480+71</f>
        <v>551</v>
      </c>
      <c r="H10" s="22">
        <v>551</v>
      </c>
      <c r="I10" s="37">
        <v>542</v>
      </c>
    </row>
    <row r="11" spans="1:9">
      <c r="A11" s="38" t="s">
        <v>4</v>
      </c>
      <c r="B11" s="21">
        <v>38</v>
      </c>
      <c r="C11" s="21">
        <v>46</v>
      </c>
      <c r="D11" s="23">
        <v>48</v>
      </c>
      <c r="E11" s="23">
        <v>54</v>
      </c>
      <c r="F11" s="23">
        <v>59</v>
      </c>
      <c r="G11" s="23">
        <v>66</v>
      </c>
      <c r="H11" s="23">
        <v>66</v>
      </c>
      <c r="I11" s="37">
        <v>70</v>
      </c>
    </row>
    <row r="12" spans="1:9">
      <c r="A12" s="38" t="s">
        <v>5</v>
      </c>
      <c r="B12" s="21"/>
      <c r="C12" s="21"/>
      <c r="D12" s="23" t="s">
        <v>6</v>
      </c>
      <c r="E12" s="23">
        <v>28</v>
      </c>
      <c r="F12" s="23">
        <v>49</v>
      </c>
      <c r="G12" s="23">
        <v>45</v>
      </c>
      <c r="H12" s="23">
        <v>53</v>
      </c>
      <c r="I12" s="37">
        <v>53</v>
      </c>
    </row>
    <row r="13" spans="1:9" ht="15.75">
      <c r="A13" s="39" t="s">
        <v>7</v>
      </c>
      <c r="B13" s="21">
        <f>695822/181</f>
        <v>3844.3204419889503</v>
      </c>
      <c r="C13" s="21">
        <f>708265/184</f>
        <v>3849.266304347826</v>
      </c>
      <c r="D13" s="22">
        <f>720679/192</f>
        <v>3753.5364583333335</v>
      </c>
      <c r="E13" s="22">
        <v>3016.1035856573703</v>
      </c>
      <c r="F13" s="22">
        <f>768577/299</f>
        <v>2570.4916387959865</v>
      </c>
      <c r="G13" s="22">
        <f>735553/345</f>
        <v>2132.0376811594201</v>
      </c>
      <c r="H13" s="22">
        <v>2179.1513353115729</v>
      </c>
      <c r="I13" s="37">
        <v>2239</v>
      </c>
    </row>
    <row r="14" spans="1:9">
      <c r="A14" s="38" t="s">
        <v>8</v>
      </c>
      <c r="B14" s="24">
        <v>2.2999999999999998</v>
      </c>
      <c r="C14" s="24">
        <v>1.8</v>
      </c>
      <c r="D14" s="25">
        <v>1.7</v>
      </c>
      <c r="E14" s="26">
        <v>1.2</v>
      </c>
      <c r="F14" s="26">
        <v>1.1000000000000001</v>
      </c>
      <c r="G14" s="26">
        <v>1.1000000000000001</v>
      </c>
      <c r="H14" s="26">
        <v>1.1000000000000001</v>
      </c>
      <c r="I14" s="40">
        <v>0.8</v>
      </c>
    </row>
    <row r="15" spans="1:9">
      <c r="A15" s="38" t="s">
        <v>9</v>
      </c>
      <c r="B15" s="24">
        <v>3</v>
      </c>
      <c r="C15" s="24">
        <v>4</v>
      </c>
      <c r="D15" s="25">
        <v>3.8</v>
      </c>
      <c r="E15" s="26">
        <v>4.3</v>
      </c>
      <c r="F15" s="26">
        <v>4</v>
      </c>
      <c r="G15" s="26">
        <v>3.6</v>
      </c>
      <c r="H15" s="26">
        <v>3.5</v>
      </c>
      <c r="I15" s="40">
        <v>4.3</v>
      </c>
    </row>
    <row r="16" spans="1:9">
      <c r="A16" s="33" t="s">
        <v>10</v>
      </c>
      <c r="B16" s="27">
        <f>187/695822*10000</f>
        <v>2.6874689216495025</v>
      </c>
      <c r="C16" s="27">
        <f>181/708265*10000</f>
        <v>2.5555406521570316</v>
      </c>
      <c r="D16" s="22">
        <f>194/720679*10000</f>
        <v>2.691905827698601</v>
      </c>
      <c r="E16" s="26">
        <v>3.3</v>
      </c>
      <c r="F16" s="26">
        <v>3.9</v>
      </c>
      <c r="G16" s="26">
        <v>4.3</v>
      </c>
      <c r="H16" s="26">
        <v>4.5999999999999996</v>
      </c>
      <c r="I16" s="40">
        <v>4.32</v>
      </c>
    </row>
    <row r="17" spans="1:9">
      <c r="A17" s="38" t="s">
        <v>11</v>
      </c>
      <c r="B17" s="24">
        <v>8</v>
      </c>
      <c r="C17" s="24">
        <v>10.199999999999999</v>
      </c>
      <c r="D17" s="25">
        <v>10.199999999999999</v>
      </c>
      <c r="E17" s="28">
        <v>14.1</v>
      </c>
      <c r="F17" s="28">
        <v>15.4</v>
      </c>
      <c r="G17" s="28">
        <v>16.2</v>
      </c>
      <c r="H17" s="28">
        <v>16.5</v>
      </c>
      <c r="I17" s="40">
        <v>18.600000000000001</v>
      </c>
    </row>
    <row r="18" spans="1:9">
      <c r="A18" s="38" t="s">
        <v>12</v>
      </c>
      <c r="B18" s="24"/>
      <c r="C18" s="24"/>
      <c r="D18" s="25">
        <v>0.2</v>
      </c>
      <c r="E18" s="28">
        <v>0.2</v>
      </c>
      <c r="F18" s="28">
        <v>0.3</v>
      </c>
      <c r="G18" s="28">
        <v>0.5</v>
      </c>
      <c r="H18" s="28">
        <v>0.6</v>
      </c>
      <c r="I18" s="40">
        <v>0.6</v>
      </c>
    </row>
    <row r="19" spans="1:9">
      <c r="A19" s="38" t="s">
        <v>13</v>
      </c>
      <c r="B19" s="24"/>
      <c r="C19" s="24"/>
      <c r="D19" s="25">
        <v>8</v>
      </c>
      <c r="E19" s="25" t="s">
        <v>14</v>
      </c>
      <c r="F19" s="25" t="s">
        <v>15</v>
      </c>
      <c r="G19" s="25" t="s">
        <v>16</v>
      </c>
      <c r="H19" s="28">
        <v>8.3000000000000007</v>
      </c>
      <c r="I19" s="40">
        <v>8.4</v>
      </c>
    </row>
    <row r="20" spans="1:9">
      <c r="A20" s="38" t="s">
        <v>17</v>
      </c>
      <c r="B20" s="24"/>
      <c r="C20" s="24"/>
      <c r="D20" s="25">
        <v>1</v>
      </c>
      <c r="E20" s="28">
        <v>0.6</v>
      </c>
      <c r="F20" s="28">
        <v>0.7</v>
      </c>
      <c r="G20" s="28">
        <v>0.7</v>
      </c>
      <c r="H20" s="28">
        <v>0.7</v>
      </c>
      <c r="I20" s="40">
        <v>0.7</v>
      </c>
    </row>
    <row r="21" spans="1:9">
      <c r="A21" s="38" t="s">
        <v>18</v>
      </c>
      <c r="B21" s="24"/>
      <c r="C21" s="24"/>
      <c r="D21" s="25">
        <v>1</v>
      </c>
      <c r="E21" s="28">
        <v>1.3</v>
      </c>
      <c r="F21" s="28">
        <v>1.4</v>
      </c>
      <c r="G21" s="28">
        <v>1.4</v>
      </c>
      <c r="H21" s="28">
        <v>1.5</v>
      </c>
      <c r="I21" s="40">
        <v>1.6</v>
      </c>
    </row>
    <row r="22" spans="1:9">
      <c r="A22" s="33" t="s">
        <v>19</v>
      </c>
      <c r="B22" s="21">
        <f>695822/B23</f>
        <v>586.69645868465432</v>
      </c>
      <c r="C22" s="21">
        <f>708265/C23</f>
        <v>554.63194988253724</v>
      </c>
      <c r="D22" s="23">
        <f>720679/D23</f>
        <v>564.353171495693</v>
      </c>
      <c r="E22" s="23">
        <f>757042/E23</f>
        <v>592.82850430696942</v>
      </c>
      <c r="F22" s="23">
        <v>601.9</v>
      </c>
      <c r="G22" s="23">
        <f>727145/G23</f>
        <v>569.41660140955366</v>
      </c>
      <c r="H22" s="23">
        <v>552</v>
      </c>
      <c r="I22" s="37">
        <v>442</v>
      </c>
    </row>
    <row r="23" spans="1:9">
      <c r="A23" s="33" t="s">
        <v>20</v>
      </c>
      <c r="B23" s="21">
        <v>1186</v>
      </c>
      <c r="C23" s="21">
        <v>1277</v>
      </c>
      <c r="D23" s="23">
        <v>1277</v>
      </c>
      <c r="E23" s="23">
        <v>1277</v>
      </c>
      <c r="F23" s="23">
        <v>1277</v>
      </c>
      <c r="G23" s="23">
        <v>1277</v>
      </c>
      <c r="H23" s="23">
        <v>1310</v>
      </c>
      <c r="I23" s="37">
        <v>1600</v>
      </c>
    </row>
    <row r="24" spans="1:9">
      <c r="A24" s="39" t="s">
        <v>21</v>
      </c>
      <c r="B24" s="21">
        <f>B23/695822*10000</f>
        <v>17.044588989712885</v>
      </c>
      <c r="C24" s="21">
        <f>C23/708265*10000</f>
        <v>18.029974656378617</v>
      </c>
      <c r="D24" s="22">
        <f>D23/720679*10000</f>
        <v>17.719400731809863</v>
      </c>
      <c r="E24" s="23">
        <f>E23/757042*10000</f>
        <v>16.868284718681394</v>
      </c>
      <c r="F24" s="23">
        <f>1277/768577*10000</f>
        <v>16.615121191500656</v>
      </c>
      <c r="G24" s="23">
        <f>1277/727145*10000</f>
        <v>17.561834297148437</v>
      </c>
      <c r="H24" s="23">
        <v>18</v>
      </c>
      <c r="I24" s="37">
        <v>22</v>
      </c>
    </row>
    <row r="25" spans="1:9">
      <c r="A25" s="39" t="s">
        <v>22</v>
      </c>
      <c r="B25" s="21"/>
      <c r="C25" s="21"/>
      <c r="D25" s="22">
        <v>3.1</v>
      </c>
      <c r="E25" s="29">
        <v>3.5</v>
      </c>
      <c r="F25" s="29">
        <v>3.5</v>
      </c>
      <c r="G25" s="29">
        <v>3.8</v>
      </c>
      <c r="H25" s="29">
        <v>3.8</v>
      </c>
      <c r="I25" s="40">
        <v>3.8</v>
      </c>
    </row>
    <row r="26" spans="1:9" ht="30">
      <c r="A26" s="41" t="s">
        <v>23</v>
      </c>
      <c r="B26" s="30" t="s">
        <v>24</v>
      </c>
      <c r="C26" s="30" t="s">
        <v>24</v>
      </c>
      <c r="D26" s="23" t="s">
        <v>24</v>
      </c>
      <c r="E26" s="23" t="s">
        <v>24</v>
      </c>
      <c r="F26" s="23" t="s">
        <v>24</v>
      </c>
      <c r="G26" s="23" t="s">
        <v>24</v>
      </c>
      <c r="H26" s="23" t="s">
        <v>24</v>
      </c>
      <c r="I26" s="42" t="s">
        <v>24</v>
      </c>
    </row>
    <row r="27" spans="1:9">
      <c r="A27" s="43" t="s">
        <v>25</v>
      </c>
      <c r="B27" s="27">
        <v>88</v>
      </c>
      <c r="C27" s="27">
        <v>88</v>
      </c>
      <c r="D27" s="22">
        <v>94</v>
      </c>
      <c r="E27" s="26">
        <v>95</v>
      </c>
      <c r="F27" s="26">
        <v>95</v>
      </c>
      <c r="G27" s="26">
        <v>97.7</v>
      </c>
      <c r="H27" s="26">
        <v>98.6</v>
      </c>
      <c r="I27" s="44">
        <v>98.6</v>
      </c>
    </row>
    <row r="28" spans="1:9">
      <c r="A28" s="45" t="s">
        <v>26</v>
      </c>
      <c r="B28" s="21">
        <v>69.5</v>
      </c>
      <c r="C28" s="21">
        <v>69.5</v>
      </c>
      <c r="D28" s="22">
        <v>81</v>
      </c>
      <c r="E28" s="26">
        <v>89</v>
      </c>
      <c r="F28" s="26">
        <v>89</v>
      </c>
      <c r="G28" s="26">
        <v>96.4</v>
      </c>
      <c r="H28" s="26">
        <v>96.2</v>
      </c>
      <c r="I28" s="44">
        <v>96.2</v>
      </c>
    </row>
    <row r="29" spans="1:9">
      <c r="A29" s="18" t="s">
        <v>31</v>
      </c>
    </row>
    <row r="30" spans="1:9">
      <c r="A30" s="18" t="s">
        <v>32</v>
      </c>
    </row>
    <row r="31" spans="1:9">
      <c r="A31" s="19" t="s">
        <v>34</v>
      </c>
    </row>
    <row r="32" spans="1:9">
      <c r="A32" s="19" t="s">
        <v>33</v>
      </c>
    </row>
    <row r="33" spans="1:9" s="6" customFormat="1" ht="12.75">
      <c r="A33" s="18" t="s">
        <v>36</v>
      </c>
      <c r="B33" s="7"/>
      <c r="I33" s="8"/>
    </row>
    <row r="34" spans="1:9" s="6" customFormat="1" ht="12.75">
      <c r="A34" s="9"/>
      <c r="B34" s="7"/>
      <c r="I34" s="8"/>
    </row>
    <row r="35" spans="1:9" s="10" customFormat="1" ht="11.25">
      <c r="A35" s="11"/>
      <c r="B35" s="12"/>
      <c r="I35" s="13"/>
    </row>
    <row r="36" spans="1:9">
      <c r="A36" s="14"/>
    </row>
    <row r="37" spans="1:9">
      <c r="A37" s="15"/>
    </row>
  </sheetData>
  <pageMargins left="0.56999999999999995" right="0.54" top="0.9" bottom="0.68" header="0.3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2.1</vt:lpstr>
      <vt:lpstr>Print_Area_MI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Pem Zangmo</cp:lastModifiedBy>
  <dcterms:created xsi:type="dcterms:W3CDTF">2020-07-16T08:01:30Z</dcterms:created>
  <dcterms:modified xsi:type="dcterms:W3CDTF">2020-10-02T06:38:50Z</dcterms:modified>
  <cp:category/>
</cp:coreProperties>
</file>